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385" activeTab="0"/>
  </bookViews>
  <sheets>
    <sheet name="INSS" sheetId="1" r:id="rId1"/>
  </sheets>
  <definedNames>
    <definedName name="_xlnm.Print_Area" localSheetId="0">'INSS'!$A$1:$N$29</definedName>
  </definedNames>
  <calcPr fullCalcOnLoad="1"/>
</workbook>
</file>

<file path=xl/sharedStrings.xml><?xml version="1.0" encoding="utf-8"?>
<sst xmlns="http://schemas.openxmlformats.org/spreadsheetml/2006/main" count="34" uniqueCount="30">
  <si>
    <t>=</t>
  </si>
  <si>
    <t>TABELA DO INSS</t>
  </si>
  <si>
    <t>SALÁRIO</t>
  </si>
  <si>
    <t>COMISSÃO</t>
  </si>
  <si>
    <t>DSR (COMISSÃO)</t>
  </si>
  <si>
    <t>HORA-EXTRA</t>
  </si>
  <si>
    <t>DSR (HORA-EXTRA)</t>
  </si>
  <si>
    <t>PRÊMIO</t>
  </si>
  <si>
    <t>GRATIFICAÇÃO</t>
  </si>
  <si>
    <t>PROVENTOS</t>
  </si>
  <si>
    <t>INSALUBRIDADE</t>
  </si>
  <si>
    <t>PERICULOSIDADE</t>
  </si>
  <si>
    <t>ADICIONAL NOTURNO</t>
  </si>
  <si>
    <t>DIAS</t>
  </si>
  <si>
    <t>SALÁRIO-FIXO....R$</t>
  </si>
  <si>
    <t>DESCONTO DO INSS NO MÊS......R$</t>
  </si>
  <si>
    <t>X</t>
  </si>
  <si>
    <t>Demonstrativo de cálculo INSS</t>
  </si>
  <si>
    <t>FÉRIAS GOZADAS + 1/3 CF/88</t>
  </si>
  <si>
    <t>ABONO DO PIS       (ISENTO INSS)</t>
  </si>
  <si>
    <t>SALÁRIO-FAMÍLIA (ISENTO INSS)</t>
  </si>
  <si>
    <t>ABONO PEC. DE FÉRIAS (ISENTO  INSS)</t>
  </si>
  <si>
    <t>Demonstrativo de cálculo do FGTS</t>
  </si>
  <si>
    <t>DESCONTO DO FGTS</t>
  </si>
  <si>
    <t>R$</t>
  </si>
  <si>
    <t>VALOR BRUTO...............................................................</t>
  </si>
  <si>
    <t>Várias pessoas têm dificuldades de fazerem os cálculos do desconto do INSS, este programa ajuda você a entender como as empresas são obrigadas as descontarem em seu HOLLERITH e como calcular depóstio de 8% (oito por cento) do FGTS. (aprendam os demonstrativos)</t>
  </si>
  <si>
    <t>DESCONTO DE FALTAS...............</t>
  </si>
  <si>
    <t>LIQUIDO A RECEBER......................</t>
  </si>
  <si>
    <t>Cálculo do desconto do INSS (2020) - Versão 04 (07/2020) - angeloatonon@gmail.com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</si>
</sst>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  <numFmt numFmtId="174" formatCode="_(* #,##0.000_);_(* \(#,##0.000\);_(* &quot;-&quot;??_);_(@_)"/>
    <numFmt numFmtId="175" formatCode="&quot;R$ &quot;#,##0.00"/>
    <numFmt numFmtId="176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6"/>
      <name val="Arial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2"/>
      <color rgb="FFFFFFCC"/>
      <name val="Arial"/>
      <family val="2"/>
    </font>
    <font>
      <sz val="10"/>
      <color rgb="FFFFFFCC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171" fontId="3" fillId="35" borderId="13" xfId="62" applyFont="1" applyFill="1" applyBorder="1" applyAlignment="1" applyProtection="1">
      <alignment/>
      <protection locked="0"/>
    </xf>
    <xf numFmtId="171" fontId="3" fillId="33" borderId="13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" fontId="1" fillId="35" borderId="18" xfId="0" applyNumberFormat="1" applyFont="1" applyFill="1" applyBorder="1" applyAlignment="1" applyProtection="1">
      <alignment/>
      <protection locked="0"/>
    </xf>
    <xf numFmtId="171" fontId="3" fillId="35" borderId="13" xfId="0" applyNumberFormat="1" applyFont="1" applyFill="1" applyBorder="1" applyAlignment="1" applyProtection="1">
      <alignment/>
      <protection locked="0"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75" fontId="1" fillId="33" borderId="19" xfId="0" applyNumberFormat="1" applyFont="1" applyFill="1" applyBorder="1" applyAlignment="1">
      <alignment/>
    </xf>
    <xf numFmtId="175" fontId="1" fillId="33" borderId="20" xfId="0" applyNumberFormat="1" applyFont="1" applyFill="1" applyBorder="1" applyAlignment="1">
      <alignment/>
    </xf>
    <xf numFmtId="0" fontId="53" fillId="14" borderId="10" xfId="0" applyFont="1" applyFill="1" applyBorder="1" applyAlignment="1">
      <alignment/>
    </xf>
    <xf numFmtId="0" fontId="53" fillId="14" borderId="10" xfId="0" applyFont="1" applyFill="1" applyBorder="1" applyAlignment="1">
      <alignment horizontal="center"/>
    </xf>
    <xf numFmtId="9" fontId="53" fillId="14" borderId="10" xfId="0" applyNumberFormat="1" applyFont="1" applyFill="1" applyBorder="1" applyAlignment="1">
      <alignment horizontal="center"/>
    </xf>
    <xf numFmtId="170" fontId="53" fillId="14" borderId="21" xfId="47" applyFont="1" applyFill="1" applyBorder="1" applyAlignment="1">
      <alignment/>
    </xf>
    <xf numFmtId="0" fontId="1" fillId="14" borderId="10" xfId="0" applyFont="1" applyFill="1" applyBorder="1" applyAlignment="1">
      <alignment horizontal="center"/>
    </xf>
    <xf numFmtId="10" fontId="1" fillId="14" borderId="1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43" fontId="3" fillId="33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53" fillId="14" borderId="12" xfId="0" applyFont="1" applyFill="1" applyBorder="1" applyAlignment="1">
      <alignment/>
    </xf>
    <xf numFmtId="0" fontId="3" fillId="35" borderId="24" xfId="0" applyFont="1" applyFill="1" applyBorder="1" applyAlignment="1" applyProtection="1">
      <alignment horizontal="center"/>
      <protection locked="0"/>
    </xf>
    <xf numFmtId="171" fontId="10" fillId="36" borderId="18" xfId="62" applyFont="1" applyFill="1" applyBorder="1" applyAlignment="1" applyProtection="1">
      <alignment horizontal="right" shrinkToFit="1"/>
      <protection hidden="1"/>
    </xf>
    <xf numFmtId="4" fontId="10" fillId="37" borderId="18" xfId="62" applyNumberFormat="1" applyFont="1" applyFill="1" applyBorder="1" applyAlignment="1" applyProtection="1">
      <alignment horizontal="right" shrinkToFit="1"/>
      <protection locked="0"/>
    </xf>
    <xf numFmtId="10" fontId="11" fillId="35" borderId="24" xfId="51" applyNumberFormat="1" applyFont="1" applyFill="1" applyBorder="1" applyAlignment="1" applyProtection="1">
      <alignment shrinkToFit="1"/>
      <protection locked="0"/>
    </xf>
    <xf numFmtId="4" fontId="10" fillId="36" borderId="18" xfId="62" applyNumberFormat="1" applyFont="1" applyFill="1" applyBorder="1" applyAlignment="1" applyProtection="1">
      <alignment horizontal="right" shrinkToFit="1"/>
      <protection hidden="1"/>
    </xf>
    <xf numFmtId="10" fontId="11" fillId="32" borderId="24" xfId="51" applyNumberFormat="1" applyFont="1" applyFill="1" applyBorder="1" applyAlignment="1" applyProtection="1">
      <alignment shrinkToFit="1"/>
      <protection hidden="1"/>
    </xf>
    <xf numFmtId="44" fontId="54" fillId="38" borderId="18" xfId="51" applyNumberFormat="1" applyFont="1" applyFill="1" applyBorder="1" applyAlignment="1" applyProtection="1">
      <alignment shrinkToFit="1"/>
      <protection hidden="1"/>
    </xf>
    <xf numFmtId="171" fontId="54" fillId="38" borderId="18" xfId="62" applyFont="1" applyFill="1" applyBorder="1" applyAlignment="1" applyProtection="1">
      <alignment shrinkToFit="1"/>
      <protection hidden="1"/>
    </xf>
    <xf numFmtId="0" fontId="55" fillId="38" borderId="18" xfId="0" applyFont="1" applyFill="1" applyBorder="1" applyAlignment="1" applyProtection="1">
      <alignment shrinkToFit="1"/>
      <protection hidden="1"/>
    </xf>
    <xf numFmtId="171" fontId="54" fillId="32" borderId="25" xfId="62" applyFont="1" applyFill="1" applyBorder="1" applyAlignment="1" applyProtection="1">
      <alignment shrinkToFit="1"/>
      <protection hidden="1"/>
    </xf>
    <xf numFmtId="0" fontId="55" fillId="32" borderId="25" xfId="0" applyFont="1" applyFill="1" applyBorder="1" applyAlignment="1" applyProtection="1">
      <alignment shrinkToFit="1"/>
      <protection hidden="1"/>
    </xf>
    <xf numFmtId="44" fontId="54" fillId="32" borderId="25" xfId="0" applyNumberFormat="1" applyFont="1" applyFill="1" applyBorder="1" applyAlignment="1" applyProtection="1">
      <alignment horizontal="center" shrinkToFit="1"/>
      <protection hidden="1"/>
    </xf>
    <xf numFmtId="0" fontId="0" fillId="32" borderId="12" xfId="0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4" fontId="1" fillId="32" borderId="10" xfId="0" applyNumberFormat="1" applyFont="1" applyFill="1" applyBorder="1" applyAlignment="1" applyProtection="1">
      <alignment/>
      <protection locked="0"/>
    </xf>
    <xf numFmtId="43" fontId="54" fillId="38" borderId="18" xfId="0" applyNumberFormat="1" applyFont="1" applyFill="1" applyBorder="1" applyAlignment="1" applyProtection="1">
      <alignment shrinkToFit="1"/>
      <protection hidden="1"/>
    </xf>
    <xf numFmtId="44" fontId="54" fillId="38" borderId="18" xfId="0" applyNumberFormat="1" applyFont="1" applyFill="1" applyBorder="1" applyAlignment="1" applyProtection="1">
      <alignment shrinkToFit="1"/>
      <protection hidden="1"/>
    </xf>
    <xf numFmtId="43" fontId="0" fillId="36" borderId="18" xfId="62" applyNumberFormat="1" applyFont="1" applyFill="1" applyBorder="1" applyAlignment="1">
      <alignment horizontal="center"/>
    </xf>
    <xf numFmtId="0" fontId="3" fillId="32" borderId="25" xfId="0" applyFont="1" applyFill="1" applyBorder="1" applyAlignment="1">
      <alignment vertical="justify" wrapText="1"/>
    </xf>
    <xf numFmtId="0" fontId="0" fillId="32" borderId="25" xfId="0" applyFont="1" applyFill="1" applyBorder="1" applyAlignment="1">
      <alignment horizontal="justify" vertical="justify" wrapText="1"/>
    </xf>
    <xf numFmtId="0" fontId="0" fillId="32" borderId="26" xfId="0" applyFont="1" applyFill="1" applyBorder="1" applyAlignment="1">
      <alignment horizontal="justify" vertical="justify" wrapText="1"/>
    </xf>
    <xf numFmtId="0" fontId="3" fillId="32" borderId="27" xfId="0" applyFont="1" applyFill="1" applyBorder="1" applyAlignment="1">
      <alignment vertical="justify" wrapText="1"/>
    </xf>
    <xf numFmtId="0" fontId="3" fillId="32" borderId="0" xfId="0" applyFont="1" applyFill="1" applyBorder="1" applyAlignment="1">
      <alignment vertical="justify" wrapText="1"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4" fontId="10" fillId="36" borderId="24" xfId="62" applyNumberFormat="1" applyFont="1" applyFill="1" applyBorder="1" applyAlignment="1" applyProtection="1">
      <alignment horizontal="center" shrinkToFit="1"/>
      <protection hidden="1"/>
    </xf>
    <xf numFmtId="4" fontId="10" fillId="36" borderId="21" xfId="62" applyNumberFormat="1" applyFont="1" applyFill="1" applyBorder="1" applyAlignment="1" applyProtection="1">
      <alignment horizontal="center" shrinkToFit="1"/>
      <protection hidden="1"/>
    </xf>
    <xf numFmtId="166" fontId="1" fillId="14" borderId="10" xfId="0" applyNumberFormat="1" applyFont="1" applyFill="1" applyBorder="1" applyAlignment="1">
      <alignment horizontal="center"/>
    </xf>
    <xf numFmtId="0" fontId="12" fillId="39" borderId="18" xfId="0" applyFont="1" applyFill="1" applyBorder="1" applyAlignment="1">
      <alignment horizontal="justify" vertical="justify" wrapText="1"/>
    </xf>
    <xf numFmtId="0" fontId="1" fillId="40" borderId="18" xfId="0" applyFont="1" applyFill="1" applyBorder="1" applyAlignment="1">
      <alignment horizontal="center"/>
    </xf>
    <xf numFmtId="0" fontId="9" fillId="14" borderId="12" xfId="0" applyFont="1" applyFill="1" applyBorder="1" applyAlignment="1">
      <alignment horizontal="left" shrinkToFit="1"/>
    </xf>
    <xf numFmtId="0" fontId="9" fillId="14" borderId="10" xfId="0" applyFont="1" applyFill="1" applyBorder="1" applyAlignment="1">
      <alignment horizontal="left" shrinkToFit="1"/>
    </xf>
    <xf numFmtId="0" fontId="5" fillId="33" borderId="1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2" fontId="56" fillId="33" borderId="24" xfId="0" applyNumberFormat="1" applyFont="1" applyFill="1" applyBorder="1" applyAlignment="1">
      <alignment horizontal="center"/>
    </xf>
    <xf numFmtId="2" fontId="56" fillId="33" borderId="21" xfId="0" applyNumberFormat="1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left"/>
      <protection hidden="1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3" fillId="33" borderId="24" xfId="0" applyFont="1" applyFill="1" applyBorder="1" applyAlignment="1" applyProtection="1">
      <alignment horizontal="left"/>
      <protection hidden="1"/>
    </xf>
    <xf numFmtId="0" fontId="3" fillId="33" borderId="10" xfId="0" applyFont="1" applyFill="1" applyBorder="1" applyAlignment="1" applyProtection="1">
      <alignment horizontal="left"/>
      <protection hidden="1"/>
    </xf>
    <xf numFmtId="0" fontId="3" fillId="33" borderId="21" xfId="0" applyFont="1" applyFill="1" applyBorder="1" applyAlignment="1" applyProtection="1">
      <alignment horizontal="left"/>
      <protection hidden="1"/>
    </xf>
    <xf numFmtId="0" fontId="7" fillId="39" borderId="18" xfId="0" applyFont="1" applyFill="1" applyBorder="1" applyAlignment="1" applyProtection="1">
      <alignment horizontal="left"/>
      <protection hidden="1"/>
    </xf>
    <xf numFmtId="0" fontId="3" fillId="33" borderId="18" xfId="0" applyFont="1" applyFill="1" applyBorder="1" applyAlignment="1" applyProtection="1">
      <alignment horizontal="left"/>
      <protection hidden="1"/>
    </xf>
    <xf numFmtId="171" fontId="3" fillId="35" borderId="24" xfId="62" applyFont="1" applyFill="1" applyBorder="1" applyAlignment="1" applyProtection="1">
      <alignment horizontal="center"/>
      <protection locked="0"/>
    </xf>
    <xf numFmtId="171" fontId="3" fillId="35" borderId="21" xfId="62" applyFont="1" applyFill="1" applyBorder="1" applyAlignment="1" applyProtection="1">
      <alignment horizontal="center"/>
      <protection locked="0"/>
    </xf>
    <xf numFmtId="171" fontId="3" fillId="33" borderId="12" xfId="62" applyFont="1" applyFill="1" applyBorder="1" applyAlignment="1">
      <alignment horizontal="left"/>
    </xf>
    <xf numFmtId="171" fontId="3" fillId="33" borderId="10" xfId="62" applyFont="1" applyFill="1" applyBorder="1" applyAlignment="1">
      <alignment horizontal="left"/>
    </xf>
    <xf numFmtId="171" fontId="3" fillId="33" borderId="24" xfId="62" applyFont="1" applyFill="1" applyBorder="1" applyAlignment="1" applyProtection="1">
      <alignment horizontal="center"/>
      <protection hidden="1"/>
    </xf>
    <xf numFmtId="171" fontId="3" fillId="33" borderId="21" xfId="62" applyFont="1" applyFill="1" applyBorder="1" applyAlignment="1" applyProtection="1">
      <alignment horizontal="center"/>
      <protection hidden="1"/>
    </xf>
    <xf numFmtId="175" fontId="53" fillId="14" borderId="10" xfId="0" applyNumberFormat="1" applyFont="1" applyFill="1" applyBorder="1" applyAlignment="1">
      <alignment horizontal="center"/>
    </xf>
    <xf numFmtId="0" fontId="53" fillId="14" borderId="1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2" width="9.00390625" style="0" customWidth="1"/>
    <col min="3" max="3" width="10.140625" style="0" customWidth="1"/>
    <col min="4" max="4" width="12.28125" style="0" customWidth="1"/>
    <col min="5" max="5" width="11.7109375" style="0" customWidth="1"/>
    <col min="6" max="6" width="9.28125" style="0" customWidth="1"/>
    <col min="7" max="7" width="6.140625" style="0" customWidth="1"/>
    <col min="8" max="8" width="10.00390625" style="0" bestFit="1" customWidth="1"/>
    <col min="11" max="11" width="10.57421875" style="0" bestFit="1" customWidth="1"/>
    <col min="12" max="12" width="6.00390625" style="0" customWidth="1"/>
    <col min="13" max="13" width="3.8515625" style="0" customWidth="1"/>
    <col min="14" max="14" width="14.28125" style="0" customWidth="1"/>
  </cols>
  <sheetData>
    <row r="1" spans="1:14" ht="12.75" customHeight="1">
      <c r="A1" s="60" t="s">
        <v>1</v>
      </c>
      <c r="B1" s="60"/>
      <c r="C1" s="60"/>
      <c r="D1" s="60"/>
      <c r="E1" s="60"/>
      <c r="F1" s="60"/>
      <c r="G1" s="52"/>
      <c r="H1" s="59" t="s">
        <v>26</v>
      </c>
      <c r="I1" s="59"/>
      <c r="J1" s="59"/>
      <c r="K1" s="59"/>
      <c r="L1" s="59"/>
      <c r="M1" s="59"/>
      <c r="N1" s="59"/>
    </row>
    <row r="2" spans="1:14" ht="15" customHeight="1">
      <c r="A2" s="32">
        <v>0</v>
      </c>
      <c r="B2" s="33">
        <v>1045</v>
      </c>
      <c r="C2" s="34">
        <v>0.075</v>
      </c>
      <c r="D2" s="37">
        <f>B2</f>
        <v>1045</v>
      </c>
      <c r="E2" s="37">
        <f>D2*C2</f>
        <v>78.375</v>
      </c>
      <c r="F2" s="46">
        <v>0</v>
      </c>
      <c r="G2" s="53"/>
      <c r="H2" s="59"/>
      <c r="I2" s="59"/>
      <c r="J2" s="59"/>
      <c r="K2" s="59"/>
      <c r="L2" s="59"/>
      <c r="M2" s="59"/>
      <c r="N2" s="59"/>
    </row>
    <row r="3" spans="1:14" ht="15" customHeight="1">
      <c r="A3" s="35">
        <f>B2+0.01</f>
        <v>1045.01</v>
      </c>
      <c r="B3" s="33">
        <v>2089.6</v>
      </c>
      <c r="C3" s="34">
        <v>0.09</v>
      </c>
      <c r="D3" s="37">
        <f>B3-A3</f>
        <v>1044.59</v>
      </c>
      <c r="E3" s="37">
        <f>D3*C3</f>
        <v>94.0131</v>
      </c>
      <c r="F3" s="46">
        <f>E2</f>
        <v>78.375</v>
      </c>
      <c r="G3" s="53"/>
      <c r="H3" s="59"/>
      <c r="I3" s="59"/>
      <c r="J3" s="59"/>
      <c r="K3" s="59"/>
      <c r="L3" s="59"/>
      <c r="M3" s="59"/>
      <c r="N3" s="59"/>
    </row>
    <row r="4" spans="1:14" ht="15" customHeight="1">
      <c r="A4" s="35">
        <f>B3+0.01</f>
        <v>2089.61</v>
      </c>
      <c r="B4" s="33">
        <v>3134.4</v>
      </c>
      <c r="C4" s="34">
        <v>0.12</v>
      </c>
      <c r="D4" s="37">
        <f>B4-A4</f>
        <v>1044.79</v>
      </c>
      <c r="E4" s="37">
        <f>D4*C4</f>
        <v>125.3748</v>
      </c>
      <c r="F4" s="47">
        <f>E2+E3</f>
        <v>172.3881</v>
      </c>
      <c r="G4" s="53"/>
      <c r="H4" s="59"/>
      <c r="I4" s="59"/>
      <c r="J4" s="59"/>
      <c r="K4" s="59"/>
      <c r="L4" s="59"/>
      <c r="M4" s="59"/>
      <c r="N4" s="59"/>
    </row>
    <row r="5" spans="1:14" ht="15" customHeight="1">
      <c r="A5" s="35">
        <f>B4+0.01</f>
        <v>3134.4100000000003</v>
      </c>
      <c r="B5" s="33">
        <v>6101.06</v>
      </c>
      <c r="C5" s="34">
        <v>0.14</v>
      </c>
      <c r="D5" s="37">
        <f>B5-A5</f>
        <v>2966.65</v>
      </c>
      <c r="E5" s="37">
        <f>D5*C5</f>
        <v>415.3310000000001</v>
      </c>
      <c r="F5" s="47">
        <f>E2+E3+E4</f>
        <v>297.7629</v>
      </c>
      <c r="G5" s="53"/>
      <c r="H5" s="59"/>
      <c r="I5" s="59"/>
      <c r="J5" s="59"/>
      <c r="K5" s="59"/>
      <c r="L5" s="59"/>
      <c r="M5" s="59"/>
      <c r="N5" s="59"/>
    </row>
    <row r="6" spans="1:14" ht="15" customHeight="1">
      <c r="A6" s="56">
        <f>B5+0.01</f>
        <v>6101.070000000001</v>
      </c>
      <c r="B6" s="57"/>
      <c r="C6" s="36">
        <v>0</v>
      </c>
      <c r="D6" s="38"/>
      <c r="E6" s="39"/>
      <c r="F6" s="47">
        <f>E2+E3+E4+E5</f>
        <v>713.0939000000001</v>
      </c>
      <c r="G6" s="53"/>
      <c r="H6" s="59"/>
      <c r="I6" s="59"/>
      <c r="J6" s="59"/>
      <c r="K6" s="59"/>
      <c r="L6" s="59"/>
      <c r="M6" s="59"/>
      <c r="N6" s="59"/>
    </row>
    <row r="7" spans="1:14" ht="7.5" customHeight="1">
      <c r="A7" s="43"/>
      <c r="B7" s="44"/>
      <c r="C7" s="45"/>
      <c r="D7" s="40"/>
      <c r="E7" s="41"/>
      <c r="F7" s="42"/>
      <c r="G7" s="49"/>
      <c r="H7" s="49"/>
      <c r="I7" s="50"/>
      <c r="J7" s="50"/>
      <c r="K7" s="50"/>
      <c r="L7" s="50"/>
      <c r="M7" s="50"/>
      <c r="N7" s="51"/>
    </row>
    <row r="8" spans="1:14" ht="12.75" customHeight="1">
      <c r="A8" s="73" t="s">
        <v>14</v>
      </c>
      <c r="B8" s="74"/>
      <c r="C8" s="14">
        <v>7000</v>
      </c>
      <c r="D8" s="40"/>
      <c r="E8" s="41"/>
      <c r="F8" s="42"/>
      <c r="G8" s="49"/>
      <c r="H8" s="49"/>
      <c r="I8" s="50"/>
      <c r="J8" s="50"/>
      <c r="K8" s="50"/>
      <c r="L8" s="50"/>
      <c r="M8" s="50"/>
      <c r="N8" s="51"/>
    </row>
    <row r="9" spans="1:14" s="1" customFormat="1" ht="22.5" customHeight="1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</row>
    <row r="10" spans="1:14" s="1" customFormat="1" ht="19.5" customHeight="1">
      <c r="A10" s="6" t="s">
        <v>2</v>
      </c>
      <c r="B10" s="2"/>
      <c r="C10" s="2"/>
      <c r="D10" s="2" t="s">
        <v>13</v>
      </c>
      <c r="E10" s="31">
        <v>15</v>
      </c>
      <c r="F10" s="84">
        <f>C8/30*E10</f>
        <v>3500</v>
      </c>
      <c r="G10" s="85"/>
      <c r="H10" s="75" t="s">
        <v>10</v>
      </c>
      <c r="I10" s="76"/>
      <c r="J10" s="76"/>
      <c r="K10" s="76"/>
      <c r="L10" s="76"/>
      <c r="M10" s="77"/>
      <c r="N10" s="7">
        <v>0</v>
      </c>
    </row>
    <row r="11" spans="1:14" s="1" customFormat="1" ht="19.5" customHeight="1">
      <c r="A11" s="54" t="s">
        <v>3</v>
      </c>
      <c r="B11" s="55"/>
      <c r="C11" s="55"/>
      <c r="D11" s="55"/>
      <c r="E11" s="55"/>
      <c r="F11" s="80">
        <v>0</v>
      </c>
      <c r="G11" s="81"/>
      <c r="H11" s="79" t="s">
        <v>11</v>
      </c>
      <c r="I11" s="79"/>
      <c r="J11" s="79"/>
      <c r="K11" s="79"/>
      <c r="L11" s="79"/>
      <c r="M11" s="79"/>
      <c r="N11" s="7">
        <v>0</v>
      </c>
    </row>
    <row r="12" spans="1:14" s="1" customFormat="1" ht="19.5" customHeight="1">
      <c r="A12" s="54" t="s">
        <v>4</v>
      </c>
      <c r="B12" s="55"/>
      <c r="C12" s="55"/>
      <c r="D12" s="55"/>
      <c r="E12" s="55"/>
      <c r="F12" s="80">
        <v>0</v>
      </c>
      <c r="G12" s="81"/>
      <c r="H12" s="79" t="s">
        <v>12</v>
      </c>
      <c r="I12" s="79"/>
      <c r="J12" s="79"/>
      <c r="K12" s="79"/>
      <c r="L12" s="79"/>
      <c r="M12" s="79"/>
      <c r="N12" s="7">
        <v>0</v>
      </c>
    </row>
    <row r="13" spans="1:14" s="1" customFormat="1" ht="19.5" customHeight="1">
      <c r="A13" s="54" t="s">
        <v>5</v>
      </c>
      <c r="B13" s="55"/>
      <c r="C13" s="55"/>
      <c r="D13" s="55"/>
      <c r="E13" s="55"/>
      <c r="F13" s="80">
        <v>0</v>
      </c>
      <c r="G13" s="81"/>
      <c r="H13" s="69" t="s">
        <v>19</v>
      </c>
      <c r="I13" s="69"/>
      <c r="J13" s="69"/>
      <c r="K13" s="69"/>
      <c r="L13" s="69"/>
      <c r="M13" s="69"/>
      <c r="N13" s="7">
        <v>0</v>
      </c>
    </row>
    <row r="14" spans="1:14" s="1" customFormat="1" ht="19.5" customHeight="1">
      <c r="A14" s="54" t="s">
        <v>6</v>
      </c>
      <c r="B14" s="55"/>
      <c r="C14" s="55"/>
      <c r="D14" s="55"/>
      <c r="E14" s="55"/>
      <c r="F14" s="80">
        <v>0</v>
      </c>
      <c r="G14" s="81"/>
      <c r="H14" s="69" t="s">
        <v>20</v>
      </c>
      <c r="I14" s="69"/>
      <c r="J14" s="69"/>
      <c r="K14" s="69"/>
      <c r="L14" s="69"/>
      <c r="M14" s="69"/>
      <c r="N14" s="7">
        <v>0</v>
      </c>
    </row>
    <row r="15" spans="1:14" s="1" customFormat="1" ht="19.5" customHeight="1">
      <c r="A15" s="82" t="s">
        <v>7</v>
      </c>
      <c r="B15" s="83"/>
      <c r="C15" s="83"/>
      <c r="D15" s="83"/>
      <c r="E15" s="83"/>
      <c r="F15" s="80">
        <v>0</v>
      </c>
      <c r="G15" s="81"/>
      <c r="H15" s="78" t="s">
        <v>21</v>
      </c>
      <c r="I15" s="78"/>
      <c r="J15" s="78"/>
      <c r="K15" s="78"/>
      <c r="L15" s="78"/>
      <c r="M15" s="78"/>
      <c r="N15" s="7">
        <v>0</v>
      </c>
    </row>
    <row r="16" spans="1:14" s="1" customFormat="1" ht="19.5" customHeight="1">
      <c r="A16" s="54" t="s">
        <v>8</v>
      </c>
      <c r="B16" s="55"/>
      <c r="C16" s="55"/>
      <c r="D16" s="55"/>
      <c r="E16" s="55"/>
      <c r="F16" s="80">
        <v>0</v>
      </c>
      <c r="G16" s="81"/>
      <c r="H16" s="79" t="s">
        <v>18</v>
      </c>
      <c r="I16" s="79"/>
      <c r="J16" s="79"/>
      <c r="K16" s="79"/>
      <c r="L16" s="79"/>
      <c r="M16" s="79"/>
      <c r="N16" s="7">
        <v>0</v>
      </c>
    </row>
    <row r="17" spans="1:14" s="1" customFormat="1" ht="19.5" customHeight="1">
      <c r="A17" s="65" t="s">
        <v>25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27" t="s">
        <v>24</v>
      </c>
      <c r="N17" s="8">
        <f>SUM(F10:G16,N10:N16)</f>
        <v>3500</v>
      </c>
    </row>
    <row r="18" spans="1:14" s="1" customFormat="1" ht="19.5" customHeight="1">
      <c r="A18" s="9"/>
      <c r="B18" s="3"/>
      <c r="C18" s="3"/>
      <c r="D18" s="3"/>
      <c r="E18" s="3"/>
      <c r="F18" s="3"/>
      <c r="G18" s="3"/>
      <c r="H18" s="88" t="s">
        <v>27</v>
      </c>
      <c r="I18" s="66"/>
      <c r="J18" s="66"/>
      <c r="K18" s="66"/>
      <c r="L18" s="66"/>
      <c r="M18" s="27" t="s">
        <v>24</v>
      </c>
      <c r="N18" s="15"/>
    </row>
    <row r="19" spans="1:14" s="1" customFormat="1" ht="19.5" customHeight="1">
      <c r="A19" s="63" t="s">
        <v>15</v>
      </c>
      <c r="B19" s="64"/>
      <c r="C19" s="64"/>
      <c r="D19" s="64"/>
      <c r="E19" s="64"/>
      <c r="F19" s="67">
        <f>K22</f>
        <v>348.9455</v>
      </c>
      <c r="G19" s="68"/>
      <c r="H19" s="88" t="s">
        <v>28</v>
      </c>
      <c r="I19" s="66"/>
      <c r="J19" s="66"/>
      <c r="K19" s="66"/>
      <c r="L19" s="66"/>
      <c r="M19" s="27" t="s">
        <v>24</v>
      </c>
      <c r="N19" s="28">
        <f>N17-N18-F19</f>
        <v>3151.0545</v>
      </c>
    </row>
    <row r="20" spans="1:14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0"/>
    </row>
    <row r="21" spans="1:14" ht="12.75">
      <c r="A21" s="29" t="s">
        <v>17</v>
      </c>
      <c r="B21" s="18"/>
      <c r="C21" s="18"/>
      <c r="D21" s="19"/>
      <c r="E21" s="20">
        <f>$N$17-$N$18-$N$13-$N$14-$N$15</f>
        <v>3500</v>
      </c>
      <c r="F21" s="4"/>
      <c r="G21" s="4"/>
      <c r="H21" s="4"/>
      <c r="I21" s="4"/>
      <c r="J21" s="4"/>
      <c r="K21" s="4"/>
      <c r="L21" s="4"/>
      <c r="M21" s="4"/>
      <c r="N21" s="10"/>
    </row>
    <row r="22" spans="1:14" ht="12.75">
      <c r="A22" s="61" t="str">
        <f>IF(E21&gt;=B4,"O DESCONTO DO INSS ESTÁ LIMITADO AO TETO MÁXIMO",IF(E21&lt;B4,"BASE DE CÁLCULO DO DESCONTO"))</f>
        <v>O DESCONTO DO INSS ESTÁ LIMITADO AO TETO MÁXIMO</v>
      </c>
      <c r="B22" s="62"/>
      <c r="C22" s="62"/>
      <c r="D22" s="62"/>
      <c r="E22" s="62"/>
      <c r="F22" s="58">
        <f>IF($E$21&gt;$B$5,$B$5,IF($E$21&lt;=$B$5,$E$21))</f>
        <v>3500</v>
      </c>
      <c r="G22" s="58"/>
      <c r="H22" s="25" t="s">
        <v>16</v>
      </c>
      <c r="I22" s="26">
        <f>VLOOKUP($F$22,$A$2:$C$6,3)</f>
        <v>0.14</v>
      </c>
      <c r="J22" s="26" t="s">
        <v>0</v>
      </c>
      <c r="K22" s="48">
        <f>VLOOKUP($E$21,$A$2:$F$6,6)+((E21-VLOOKUP(E21,$A$2:$A$6,1))*VLOOKUP(E21,$A$2:$F$6,3))</f>
        <v>348.9455</v>
      </c>
      <c r="L22" s="4"/>
      <c r="M22" s="4"/>
      <c r="N22" s="10"/>
    </row>
    <row r="23" spans="1:14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0"/>
    </row>
    <row r="24" spans="1:14" ht="12.75">
      <c r="A24" s="29" t="s">
        <v>22</v>
      </c>
      <c r="B24" s="18"/>
      <c r="C24" s="18"/>
      <c r="D24" s="19"/>
      <c r="E24" s="20">
        <f>$N$17-$N$18-$N$13-$N$14-$N$15</f>
        <v>3500</v>
      </c>
      <c r="F24" s="17"/>
      <c r="G24" s="17"/>
      <c r="H24" s="17"/>
      <c r="I24" s="17"/>
      <c r="J24" s="4"/>
      <c r="K24" s="4"/>
      <c r="L24" s="4"/>
      <c r="M24" s="4"/>
      <c r="N24" s="10"/>
    </row>
    <row r="25" spans="1:14" ht="12.75">
      <c r="A25" s="30" t="s">
        <v>23</v>
      </c>
      <c r="B25" s="21"/>
      <c r="C25" s="21"/>
      <c r="D25" s="21"/>
      <c r="E25" s="21"/>
      <c r="F25" s="86">
        <f>E24</f>
        <v>3500</v>
      </c>
      <c r="G25" s="87"/>
      <c r="H25" s="22" t="s">
        <v>16</v>
      </c>
      <c r="I25" s="23">
        <v>0.08</v>
      </c>
      <c r="J25" s="22" t="s">
        <v>0</v>
      </c>
      <c r="K25" s="24">
        <f>F25*I25</f>
        <v>280</v>
      </c>
      <c r="L25" s="4"/>
      <c r="M25" s="4"/>
      <c r="N25" s="10"/>
    </row>
    <row r="26" spans="1:14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0"/>
    </row>
    <row r="27" spans="1:14" ht="12.75">
      <c r="A27" s="16" t="s">
        <v>29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0"/>
    </row>
    <row r="28" spans="1:14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0"/>
    </row>
    <row r="29" spans="1:14" ht="13.5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</sheetData>
  <sheetProtection password="CE88" sheet="1" selectLockedCells="1"/>
  <mergeCells count="33">
    <mergeCell ref="F10:G10"/>
    <mergeCell ref="F11:G11"/>
    <mergeCell ref="F12:G12"/>
    <mergeCell ref="H11:M11"/>
    <mergeCell ref="F25:G25"/>
    <mergeCell ref="H18:L18"/>
    <mergeCell ref="H19:L19"/>
    <mergeCell ref="F13:G13"/>
    <mergeCell ref="F14:G14"/>
    <mergeCell ref="F15:G15"/>
    <mergeCell ref="F16:G16"/>
    <mergeCell ref="H16:M16"/>
    <mergeCell ref="A15:E15"/>
    <mergeCell ref="A12:E12"/>
    <mergeCell ref="F19:G19"/>
    <mergeCell ref="A16:E16"/>
    <mergeCell ref="H13:M13"/>
    <mergeCell ref="A9:N9"/>
    <mergeCell ref="A8:B8"/>
    <mergeCell ref="H10:M10"/>
    <mergeCell ref="H14:M14"/>
    <mergeCell ref="H15:M15"/>
    <mergeCell ref="H12:M12"/>
    <mergeCell ref="A11:E11"/>
    <mergeCell ref="A6:B6"/>
    <mergeCell ref="F22:G22"/>
    <mergeCell ref="H1:N6"/>
    <mergeCell ref="A1:F1"/>
    <mergeCell ref="A22:E22"/>
    <mergeCell ref="A19:E19"/>
    <mergeCell ref="A17:L17"/>
    <mergeCell ref="A14:E14"/>
    <mergeCell ref="A13:E13"/>
  </mergeCells>
  <dataValidations count="3">
    <dataValidation type="decimal" allowBlank="1" showInputMessage="1" showErrorMessage="1" sqref="E10">
      <formula1>0</formula1>
      <formula2>30</formula2>
    </dataValidation>
    <dataValidation type="decimal" allowBlank="1" showInputMessage="1" showErrorMessage="1" sqref="D6:D8 A2:A6 B2:B5">
      <formula1>0</formula1>
      <formula2>1000000000000</formula2>
    </dataValidation>
    <dataValidation allowBlank="1" showInputMessage="1" showErrorMessage="1" promptTitle="TABELA DO INSS!!!!!" prompt="MANUTENÇÃO SOMENTE QUANDO HOUVER ALTERAÇÃO POR PARTE DA PREVIDÊNCIA SOCIAL" sqref="C2:D5 C6 E2:E5"/>
  </dataValidations>
  <printOptions/>
  <pageMargins left="0.787401575" right="0.787401575" top="0.984251969" bottom="0.984251969" header="0.492125985" footer="0.49212598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João Leite</cp:lastModifiedBy>
  <cp:lastPrinted>2020-07-18T02:00:16Z</cp:lastPrinted>
  <dcterms:created xsi:type="dcterms:W3CDTF">2008-07-12T15:25:14Z</dcterms:created>
  <dcterms:modified xsi:type="dcterms:W3CDTF">2020-07-18T13:36:23Z</dcterms:modified>
  <cp:category/>
  <cp:version/>
  <cp:contentType/>
  <cp:contentStatus/>
</cp:coreProperties>
</file>